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Bilan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'Bilans'!$A$1:$X$30</definedName>
  </definedNames>
  <calcPr fullCalcOnLoad="1"/>
</workbook>
</file>

<file path=xl/sharedStrings.xml><?xml version="1.0" encoding="utf-8"?>
<sst xmlns="http://schemas.openxmlformats.org/spreadsheetml/2006/main" count="92" uniqueCount="65">
  <si>
    <t>BILANS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</si>
  <si>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</si>
  <si>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</si>
  <si>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</si>
  <si>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</si>
  <si>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</si>
  <si>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</si>
  <si>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</si>
  <si>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</si>
  <si>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</si>
  <si>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</si>
  <si>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</si>
  <si>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</si>
  <si>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</si>
  <si>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</si>
  <si>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</si>
  <si>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</si>
  <si>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</si>
  <si>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</si>
  <si>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</si>
  <si>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</si>
  <si>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</si>
  <si>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</si>
  <si>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</si>
  <si>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</si>
  <si>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</si>
  <si>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</si>
  <si>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</si>
  <si>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</si>
  <si>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</si>
  <si>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</si>
  <si>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</si>
  <si>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</si>
  <si>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</si>
  <si>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</si>
  <si>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</si>
  <si>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</si>
  <si>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</si>
  <si>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</si>
  <si>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</si>
  <si>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</si>
  <si>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</si>
  <si>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</si>
  <si>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</si>
  <si>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</si>
  <si>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</si>
  <si>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</si>
  <si>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Podpisy</t>
  </si>
  <si>
    <t>Bilans sporządzony zgodnie z załącznikiem do rozporządzenia Ministra Finansów z 15.11.2001 (DZ. U. 137poz. 1539z późn.zm.)</t>
  </si>
  <si>
    <t>CARITAS DIECEZJI TORUŃSKIEJ</t>
  </si>
  <si>
    <t>REGON:  040019534</t>
  </si>
  <si>
    <t>Ks. Daniel Adamowicz</t>
  </si>
  <si>
    <t>koniec roku 2006</t>
  </si>
  <si>
    <t>koniec roku 2007</t>
  </si>
  <si>
    <t>koniec roku 2008</t>
  </si>
  <si>
    <t>koniec roku 2009</t>
  </si>
  <si>
    <t>koniec roku 2010</t>
  </si>
  <si>
    <t>zatwierdził:</t>
  </si>
  <si>
    <t>na dzień:</t>
  </si>
  <si>
    <t>koniec roku 2011</t>
  </si>
  <si>
    <t>koniec roku 2012</t>
  </si>
  <si>
    <t>koniec roku 2013</t>
  </si>
  <si>
    <t>koniec roku 2014</t>
  </si>
  <si>
    <t>NA KONIEC ROKU</t>
  </si>
  <si>
    <t>Data sporządzenia 31.03.2015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</si>
</sst>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#,##0_ ;\-#,##0\ "/>
    <numFmt numFmtId="167" formatCode="#,##0.000_ ;\-#,##0.000\ "/>
    <numFmt numFmtId="168" formatCode="#,##0.0000_ ;\-#,##0.0000\ "/>
    <numFmt numFmtId="169" formatCode="#,##0.00000_ ;\-#,##0.00000\ "/>
  </numFmts>
  <fonts count="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2" fillId="3" borderId="6" xfId="15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9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\Rachunek_wynikow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1\Rachunek_wynikow%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3\Informacja_dodatkowa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2\Rachunek_wynikow%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3\Rachunek_wynikow%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Rachunek_wynikow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Informacja_dodatkowa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Rachunek_wynikow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Rachunek_wynikow%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8\Rachunek_wynikow%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D37">
            <v>152828.74325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I37">
            <v>-18927.397</v>
          </cell>
          <cell r="J37">
            <v>-24295.12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K46">
            <v>133046.163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F46">
            <v>3828.667</v>
          </cell>
          <cell r="K46">
            <v>121560.15299999999</v>
          </cell>
        </row>
        <row r="50">
          <cell r="K50">
            <v>121560.15299999999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K37">
            <v>79094.57999999999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L37">
            <v>64507.82000000005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27">
          <cell r="M27">
            <v>3828.67</v>
          </cell>
        </row>
        <row r="37">
          <cell r="M37">
            <v>46187.26999999994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148360.843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E37">
            <v>14182.712999999989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144532.17299999998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136874.83299999998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140703.503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H37">
            <v>-14041.537000000028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G37">
            <v>68589.00299999997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129217.49299999999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tabSelected="1" workbookViewId="0" topLeftCell="A1">
      <selection activeCell="A1" sqref="A1:X30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3" width="19.28125" style="2" hidden="1" customWidth="1"/>
    <col min="4" max="4" width="20.28125" style="2" hidden="1" customWidth="1"/>
    <col min="5" max="5" width="16.7109375" style="2" hidden="1" customWidth="1"/>
    <col min="6" max="6" width="20.57421875" style="2" hidden="1" customWidth="1"/>
    <col min="7" max="7" width="0.13671875" style="2" hidden="1" customWidth="1"/>
    <col min="8" max="8" width="13.8515625" style="2" hidden="1" customWidth="1"/>
    <col min="9" max="9" width="0.2890625" style="2" hidden="1" customWidth="1"/>
    <col min="10" max="10" width="13.8515625" style="2" hidden="1" customWidth="1"/>
    <col min="11" max="12" width="14.7109375" style="2" customWidth="1"/>
    <col min="13" max="13" width="9.140625" style="2" customWidth="1"/>
    <col min="14" max="14" width="31.00390625" style="2" customWidth="1"/>
    <col min="15" max="15" width="13.7109375" style="2" hidden="1" customWidth="1"/>
    <col min="16" max="16" width="13.28125" style="2" hidden="1" customWidth="1"/>
    <col min="17" max="17" width="13.421875" style="2" hidden="1" customWidth="1"/>
    <col min="18" max="18" width="15.57421875" style="2" hidden="1" customWidth="1"/>
    <col min="19" max="19" width="15.421875" style="2" hidden="1" customWidth="1"/>
    <col min="20" max="20" width="14.57421875" style="2" hidden="1" customWidth="1"/>
    <col min="21" max="21" width="17.28125" style="2" hidden="1" customWidth="1"/>
    <col min="22" max="22" width="16.140625" style="2" hidden="1" customWidth="1"/>
    <col min="23" max="23" width="16.00390625" style="2" customWidth="1"/>
    <col min="24" max="24" width="14.7109375" style="2" customWidth="1"/>
    <col min="25" max="25" width="9.140625" style="2" customWidth="1"/>
    <col min="26" max="26" width="13.140625" style="2" customWidth="1"/>
    <col min="27" max="27" width="12.00390625" style="2" customWidth="1"/>
    <col min="28" max="16384" width="9.140625" style="2" customWidth="1"/>
  </cols>
  <sheetData>
    <row r="1" spans="1:16" ht="18">
      <c r="A1" s="1"/>
      <c r="B1" s="1"/>
      <c r="C1" s="1"/>
      <c r="D1" s="38" t="s">
        <v>0</v>
      </c>
      <c r="E1" s="38"/>
      <c r="F1" s="38"/>
      <c r="G1" s="38"/>
      <c r="H1" s="38"/>
      <c r="I1" s="38"/>
      <c r="J1" s="38"/>
      <c r="K1" s="38"/>
      <c r="L1" s="38"/>
      <c r="M1" s="38"/>
      <c r="N1" s="1"/>
      <c r="O1" s="1"/>
      <c r="P1" s="1"/>
    </row>
    <row r="2" spans="1:16" ht="14.2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50</v>
      </c>
      <c r="P2" s="1"/>
    </row>
    <row r="3" spans="1:16" ht="14.25">
      <c r="A3" s="1" t="s">
        <v>1</v>
      </c>
      <c r="B3" s="1"/>
      <c r="C3" s="1"/>
      <c r="D3" s="3" t="s">
        <v>2</v>
      </c>
      <c r="E3" s="3"/>
      <c r="F3" s="3"/>
      <c r="G3" s="3"/>
      <c r="H3" s="3" t="s">
        <v>58</v>
      </c>
      <c r="I3" s="3"/>
      <c r="J3" s="3"/>
      <c r="K3" s="3"/>
      <c r="L3" s="3"/>
      <c r="M3" s="1" t="s">
        <v>63</v>
      </c>
      <c r="N3" s="1"/>
      <c r="O3" s="1" t="s">
        <v>3</v>
      </c>
      <c r="P3" s="1"/>
    </row>
    <row r="4" spans="1:1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48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4" ht="15">
      <c r="A7" s="4" t="s">
        <v>4</v>
      </c>
      <c r="B7" s="5" t="s">
        <v>5</v>
      </c>
      <c r="C7" s="33" t="s">
        <v>6</v>
      </c>
      <c r="D7" s="34"/>
      <c r="E7" s="34"/>
      <c r="F7" s="34"/>
      <c r="G7" s="36" t="s">
        <v>6</v>
      </c>
      <c r="H7" s="36"/>
      <c r="I7" s="36"/>
      <c r="J7" s="36"/>
      <c r="K7" s="36"/>
      <c r="L7" s="37"/>
      <c r="M7" s="4" t="s">
        <v>4</v>
      </c>
      <c r="N7" s="5" t="s">
        <v>7</v>
      </c>
      <c r="O7" s="33" t="s">
        <v>6</v>
      </c>
      <c r="P7" s="34"/>
      <c r="Q7" s="34"/>
      <c r="R7" s="33"/>
      <c r="S7" s="49" t="s">
        <v>6</v>
      </c>
      <c r="T7" s="36"/>
      <c r="U7" s="36"/>
      <c r="V7" s="36"/>
      <c r="W7" s="36"/>
      <c r="X7" s="37"/>
    </row>
    <row r="8" spans="1:24" ht="113.25" customHeight="1">
      <c r="A8" s="6">
        <v>1</v>
      </c>
      <c r="B8" s="5">
        <v>2</v>
      </c>
      <c r="C8" s="7" t="s">
        <v>8</v>
      </c>
      <c r="D8" s="7" t="s">
        <v>52</v>
      </c>
      <c r="E8" s="7" t="s">
        <v>53</v>
      </c>
      <c r="F8" s="7" t="s">
        <v>54</v>
      </c>
      <c r="G8" s="7" t="s">
        <v>55</v>
      </c>
      <c r="H8" s="7" t="s">
        <v>56</v>
      </c>
      <c r="I8" s="7" t="s">
        <v>59</v>
      </c>
      <c r="J8" s="7" t="s">
        <v>60</v>
      </c>
      <c r="K8" s="7" t="s">
        <v>61</v>
      </c>
      <c r="L8" s="7" t="s">
        <v>62</v>
      </c>
      <c r="M8" s="6">
        <v>1</v>
      </c>
      <c r="N8" s="5">
        <v>2</v>
      </c>
      <c r="O8" s="7" t="s">
        <v>8</v>
      </c>
      <c r="P8" s="7" t="s">
        <v>52</v>
      </c>
      <c r="Q8" s="7" t="s">
        <v>53</v>
      </c>
      <c r="R8" s="35" t="s">
        <v>54</v>
      </c>
      <c r="S8" s="7" t="s">
        <v>55</v>
      </c>
      <c r="T8" s="7" t="s">
        <v>56</v>
      </c>
      <c r="U8" s="7" t="s">
        <v>59</v>
      </c>
      <c r="V8" s="7" t="s">
        <v>60</v>
      </c>
      <c r="W8" s="7" t="s">
        <v>61</v>
      </c>
      <c r="X8" s="7" t="s">
        <v>62</v>
      </c>
    </row>
    <row r="9" spans="1:24" ht="15">
      <c r="A9" s="6" t="s">
        <v>9</v>
      </c>
      <c r="B9" s="8" t="s">
        <v>10</v>
      </c>
      <c r="C9" s="9">
        <f aca="true" t="shared" si="0" ref="C9:J9">SUM(C10:C14)</f>
        <v>152189.50999999998</v>
      </c>
      <c r="D9" s="9">
        <f t="shared" si="0"/>
        <v>148360.843</v>
      </c>
      <c r="E9" s="9">
        <f t="shared" si="0"/>
        <v>144532.17299999998</v>
      </c>
      <c r="F9" s="9">
        <f t="shared" si="0"/>
        <v>140703.503</v>
      </c>
      <c r="G9" s="9">
        <f t="shared" si="0"/>
        <v>136874.83299999998</v>
      </c>
      <c r="H9" s="9">
        <f t="shared" si="0"/>
        <v>133046.163</v>
      </c>
      <c r="I9" s="9">
        <f t="shared" si="0"/>
        <v>129217.49299999999</v>
      </c>
      <c r="J9" s="9">
        <f t="shared" si="0"/>
        <v>125388.81999999999</v>
      </c>
      <c r="K9" s="9">
        <f>SUM(K10:K14)</f>
        <v>121560.15299999999</v>
      </c>
      <c r="L9" s="9">
        <f>SUM(L10:L14)</f>
        <v>117731.483</v>
      </c>
      <c r="M9" s="6" t="s">
        <v>9</v>
      </c>
      <c r="N9" s="8" t="s">
        <v>11</v>
      </c>
      <c r="O9" s="9">
        <f aca="true" t="shared" si="1" ref="O9:T9">SUM(O10:O12)</f>
        <v>152828.74325</v>
      </c>
      <c r="P9" s="9">
        <f t="shared" si="1"/>
        <v>167011.45625</v>
      </c>
      <c r="Q9" s="9">
        <f t="shared" si="1"/>
        <v>155935.89625</v>
      </c>
      <c r="R9" s="9">
        <f t="shared" si="1"/>
        <v>224524.89924999996</v>
      </c>
      <c r="S9" s="9">
        <f t="shared" si="1"/>
        <v>210483.36224999992</v>
      </c>
      <c r="T9" s="9">
        <f t="shared" si="1"/>
        <v>191555.963</v>
      </c>
      <c r="U9" s="9">
        <f>SUM(U10:U12)</f>
        <v>167260.843</v>
      </c>
      <c r="V9" s="9">
        <f>SUM(V10:V12)</f>
        <v>246355.42299999998</v>
      </c>
      <c r="W9" s="9">
        <f>SUM(W10:W12)</f>
        <v>310863.243</v>
      </c>
      <c r="X9" s="9">
        <f>SUM(X10:X12)</f>
        <v>357050.513</v>
      </c>
    </row>
    <row r="10" spans="1:24" ht="15">
      <c r="A10" s="6" t="s">
        <v>12</v>
      </c>
      <c r="B10" s="10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6" t="s">
        <v>12</v>
      </c>
      <c r="N10" s="10" t="s">
        <v>14</v>
      </c>
      <c r="O10" s="11"/>
      <c r="P10" s="11">
        <f>O12</f>
        <v>152828.74325</v>
      </c>
      <c r="Q10" s="11">
        <f>P12+P10</f>
        <v>167011.45625</v>
      </c>
      <c r="R10" s="11">
        <f>Q12+Q10</f>
        <v>155935.89625</v>
      </c>
      <c r="S10" s="11">
        <f>R12+R10</f>
        <v>224524.89924999996</v>
      </c>
      <c r="T10" s="11">
        <f>224524.9-14041.54</f>
        <v>210483.36</v>
      </c>
      <c r="U10" s="11">
        <f>T10+T12</f>
        <v>191555.963</v>
      </c>
      <c r="V10" s="11">
        <f>U10+U12</f>
        <v>167260.843</v>
      </c>
      <c r="W10" s="11">
        <f>V10+V12</f>
        <v>246355.42299999998</v>
      </c>
      <c r="X10" s="11">
        <f>W10+W12</f>
        <v>310863.243</v>
      </c>
    </row>
    <row r="11" spans="1:24" ht="15">
      <c r="A11" s="6" t="s">
        <v>15</v>
      </c>
      <c r="B11" s="10" t="s">
        <v>16</v>
      </c>
      <c r="C11" s="11">
        <f>153146.68-957.17</f>
        <v>152189.50999999998</v>
      </c>
      <c r="D11" s="11">
        <f>'[2]Informacja_dodatkowa'!$K$50</f>
        <v>148360.843</v>
      </c>
      <c r="E11" s="11">
        <f>'[4]Informacja_dodatkowa'!$K$50</f>
        <v>144532.17299999998</v>
      </c>
      <c r="F11" s="11">
        <f>'[6]Informacja_dodatkowa'!$K$50</f>
        <v>140703.503</v>
      </c>
      <c r="G11" s="11">
        <f>'[5]Informacja_dodatkowa'!$K$50</f>
        <v>136874.83299999998</v>
      </c>
      <c r="H11" s="11">
        <f>'[11]Informacja_dodatkowa'!$K$46</f>
        <v>133046.163</v>
      </c>
      <c r="I11" s="11">
        <f>'[9]Informacja_dodatkowa'!$K$50</f>
        <v>129217.49299999999</v>
      </c>
      <c r="J11" s="11">
        <f>'[12]Informacja_dodatkowa'!$K$50+'[12]Informacja_dodatkowa'!$F$46</f>
        <v>125388.81999999999</v>
      </c>
      <c r="K11" s="11">
        <f>'[12]Informacja_dodatkowa'!$K$46</f>
        <v>121560.15299999999</v>
      </c>
      <c r="L11" s="11">
        <f>K11-'[15]Rachunek_wyników'!$M$27</f>
        <v>117731.483</v>
      </c>
      <c r="M11" s="6" t="s">
        <v>15</v>
      </c>
      <c r="N11" s="10" t="s">
        <v>17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28.5">
      <c r="A12" s="6" t="s">
        <v>18</v>
      </c>
      <c r="B12" s="10" t="s">
        <v>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 t="s">
        <v>18</v>
      </c>
      <c r="N12" s="10" t="s">
        <v>20</v>
      </c>
      <c r="O12" s="12">
        <f>'[1]Rachunek_wyników'!$D$37</f>
        <v>152828.74325</v>
      </c>
      <c r="P12" s="12">
        <f>'[3]Rachunek_wyników'!$E$37</f>
        <v>14182.712999999989</v>
      </c>
      <c r="Q12" s="12">
        <v>-11075.56</v>
      </c>
      <c r="R12" s="12">
        <f>'[8]Rachunek_wyników'!$G$37</f>
        <v>68589.00299999997</v>
      </c>
      <c r="S12" s="12">
        <f>'[7]Rachunek_wyników'!$H$37</f>
        <v>-14041.537000000028</v>
      </c>
      <c r="T12" s="12">
        <f>'[10]Rachunek_wyników'!$I$37</f>
        <v>-18927.397</v>
      </c>
      <c r="U12" s="12">
        <f>'[10]Rachunek_wyników'!$J$37</f>
        <v>-24295.12</v>
      </c>
      <c r="V12" s="12">
        <f>'[13]Rachunek_wyników'!$K$37</f>
        <v>79094.57999999999</v>
      </c>
      <c r="W12" s="12">
        <f>'[14]Rachunek_wyników'!$L$37</f>
        <v>64507.82000000005</v>
      </c>
      <c r="X12" s="12">
        <f>'[15]Rachunek_wyników'!$M$37</f>
        <v>46187.26999999994</v>
      </c>
    </row>
    <row r="13" spans="1:24" ht="24">
      <c r="A13" s="6" t="s">
        <v>21</v>
      </c>
      <c r="B13" s="10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>
        <v>1</v>
      </c>
      <c r="N13" s="13" t="s">
        <v>23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28.5">
      <c r="A14" s="6" t="s">
        <v>24</v>
      </c>
      <c r="B14" s="10" t="s">
        <v>25</v>
      </c>
      <c r="C14" s="11"/>
      <c r="D14" s="11"/>
      <c r="E14" s="11"/>
      <c r="F14" s="16"/>
      <c r="G14" s="16"/>
      <c r="H14" s="16"/>
      <c r="I14" s="16"/>
      <c r="J14" s="16"/>
      <c r="K14" s="16"/>
      <c r="L14" s="16"/>
      <c r="M14" s="14">
        <v>2</v>
      </c>
      <c r="N14" s="15" t="s">
        <v>26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30">
      <c r="A15" s="6" t="s">
        <v>27</v>
      </c>
      <c r="B15" s="8" t="s">
        <v>28</v>
      </c>
      <c r="C15" s="9">
        <f aca="true" t="shared" si="2" ref="C15:J15">SUM(C16+C17+C21)</f>
        <v>639.23</v>
      </c>
      <c r="D15" s="9">
        <f t="shared" si="2"/>
        <v>18650.61</v>
      </c>
      <c r="E15" s="9">
        <f t="shared" si="2"/>
        <v>11403.73</v>
      </c>
      <c r="F15" s="9">
        <f t="shared" si="2"/>
        <v>85578.2</v>
      </c>
      <c r="G15" s="9">
        <f t="shared" si="2"/>
        <v>73608.53</v>
      </c>
      <c r="H15" s="9">
        <f t="shared" si="2"/>
        <v>58509.8</v>
      </c>
      <c r="I15" s="9">
        <f t="shared" si="2"/>
        <v>38043.35</v>
      </c>
      <c r="J15" s="9">
        <f t="shared" si="2"/>
        <v>120966.6</v>
      </c>
      <c r="K15" s="9">
        <f>SUM(K16+K17+K21)</f>
        <v>189303.09</v>
      </c>
      <c r="L15" s="9">
        <f>SUM(L16+L17+L21)</f>
        <v>241891.39</v>
      </c>
      <c r="M15" s="6" t="s">
        <v>27</v>
      </c>
      <c r="N15" s="8" t="s">
        <v>29</v>
      </c>
      <c r="O15" s="9">
        <f aca="true" t="shared" si="3" ref="O15:T15">SUM(O16+O17+O21+O22)</f>
        <v>0</v>
      </c>
      <c r="P15" s="9">
        <f t="shared" si="3"/>
        <v>0</v>
      </c>
      <c r="Q15" s="9">
        <f t="shared" si="3"/>
        <v>0</v>
      </c>
      <c r="R15" s="9">
        <f t="shared" si="3"/>
        <v>1756.8</v>
      </c>
      <c r="S15" s="9">
        <f t="shared" si="3"/>
        <v>0</v>
      </c>
      <c r="T15" s="9">
        <f t="shared" si="3"/>
        <v>0</v>
      </c>
      <c r="U15" s="9">
        <f>SUM(U16+U17+U21+U22)</f>
        <v>0</v>
      </c>
      <c r="V15" s="9">
        <f>SUM(V16+V17+V21+V22)</f>
        <v>0</v>
      </c>
      <c r="W15" s="9">
        <f>SUM(W16+W17+W21+W22)</f>
        <v>0</v>
      </c>
      <c r="X15" s="9">
        <f>SUM(X16+X17+X21+X22)</f>
        <v>2572.3599999999997</v>
      </c>
    </row>
    <row r="16" spans="1:24" ht="28.5">
      <c r="A16" s="6" t="s">
        <v>12</v>
      </c>
      <c r="B16" s="10" t="s">
        <v>30</v>
      </c>
      <c r="C16" s="11"/>
      <c r="D16" s="11"/>
      <c r="E16" s="11"/>
      <c r="F16" s="11"/>
      <c r="G16" s="11"/>
      <c r="H16" s="11"/>
      <c r="I16" s="11"/>
      <c r="J16" s="11"/>
      <c r="K16" s="11">
        <v>1521.6</v>
      </c>
      <c r="L16" s="11">
        <v>26411.04</v>
      </c>
      <c r="M16" s="6" t="s">
        <v>12</v>
      </c>
      <c r="N16" s="10" t="s">
        <v>31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28.5">
      <c r="A17" s="39" t="s">
        <v>15</v>
      </c>
      <c r="B17" s="42" t="s">
        <v>32</v>
      </c>
      <c r="C17" s="45"/>
      <c r="D17" s="45"/>
      <c r="E17" s="45"/>
      <c r="F17" s="16"/>
      <c r="G17" s="16"/>
      <c r="H17" s="16"/>
      <c r="I17" s="16"/>
      <c r="J17" s="16"/>
      <c r="K17" s="16"/>
      <c r="L17" s="16"/>
      <c r="M17" s="6" t="s">
        <v>15</v>
      </c>
      <c r="N17" s="10" t="s">
        <v>33</v>
      </c>
      <c r="O17" s="12">
        <f aca="true" t="shared" si="4" ref="O17:T17">SUM(O18:O20)</f>
        <v>0</v>
      </c>
      <c r="P17" s="12">
        <f t="shared" si="4"/>
        <v>0</v>
      </c>
      <c r="Q17" s="12">
        <f t="shared" si="4"/>
        <v>0</v>
      </c>
      <c r="R17" s="12">
        <f t="shared" si="4"/>
        <v>1756.8</v>
      </c>
      <c r="S17" s="12">
        <f t="shared" si="4"/>
        <v>0</v>
      </c>
      <c r="T17" s="12">
        <f t="shared" si="4"/>
        <v>0</v>
      </c>
      <c r="U17" s="12">
        <f>SUM(U18:U20)</f>
        <v>0</v>
      </c>
      <c r="V17" s="12">
        <f>SUM(V18:V20)</f>
        <v>0</v>
      </c>
      <c r="W17" s="12">
        <f>SUM(W18:W20)</f>
        <v>0</v>
      </c>
      <c r="X17" s="12">
        <f>SUM(X18:X20)</f>
        <v>2572.3599999999997</v>
      </c>
    </row>
    <row r="18" spans="1:24" ht="15">
      <c r="A18" s="40"/>
      <c r="B18" s="43"/>
      <c r="C18" s="46"/>
      <c r="D18" s="46"/>
      <c r="E18" s="46"/>
      <c r="F18" s="30"/>
      <c r="G18" s="30"/>
      <c r="H18" s="30"/>
      <c r="I18" s="30"/>
      <c r="J18" s="30"/>
      <c r="K18" s="30"/>
      <c r="L18" s="30"/>
      <c r="M18" s="6">
        <v>1</v>
      </c>
      <c r="N18" s="10" t="s">
        <v>34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">
      <c r="A19" s="40"/>
      <c r="B19" s="43"/>
      <c r="C19" s="46"/>
      <c r="D19" s="46"/>
      <c r="E19" s="46"/>
      <c r="F19" s="30"/>
      <c r="G19" s="30"/>
      <c r="H19" s="30"/>
      <c r="I19" s="30"/>
      <c r="J19" s="30"/>
      <c r="K19" s="30"/>
      <c r="L19" s="30"/>
      <c r="M19" s="6">
        <v>2</v>
      </c>
      <c r="N19" s="10" t="s">
        <v>35</v>
      </c>
      <c r="O19" s="11"/>
      <c r="P19" s="11"/>
      <c r="Q19" s="11"/>
      <c r="R19" s="11">
        <v>1756.8</v>
      </c>
      <c r="S19" s="11"/>
      <c r="T19" s="11"/>
      <c r="U19" s="11"/>
      <c r="V19" s="11"/>
      <c r="W19" s="11"/>
      <c r="X19" s="11">
        <f>1133.26+1439.1</f>
        <v>2572.3599999999997</v>
      </c>
    </row>
    <row r="20" spans="1:24" ht="15">
      <c r="A20" s="41"/>
      <c r="B20" s="44"/>
      <c r="C20" s="47"/>
      <c r="D20" s="47"/>
      <c r="E20" s="47"/>
      <c r="F20" s="30"/>
      <c r="G20" s="30"/>
      <c r="H20" s="30"/>
      <c r="I20" s="30"/>
      <c r="J20" s="30"/>
      <c r="K20" s="30"/>
      <c r="L20" s="30"/>
      <c r="M20" s="14">
        <v>3</v>
      </c>
      <c r="N20" s="17" t="s">
        <v>36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>
      <c r="A21" s="6" t="s">
        <v>18</v>
      </c>
      <c r="B21" s="10" t="s">
        <v>37</v>
      </c>
      <c r="C21" s="12">
        <f aca="true" t="shared" si="5" ref="C21:J21">SUM(C22:C23)</f>
        <v>639.23</v>
      </c>
      <c r="D21" s="12">
        <f t="shared" si="5"/>
        <v>18650.61</v>
      </c>
      <c r="E21" s="12">
        <f t="shared" si="5"/>
        <v>11403.73</v>
      </c>
      <c r="F21" s="12">
        <f t="shared" si="5"/>
        <v>85578.2</v>
      </c>
      <c r="G21" s="12">
        <f t="shared" si="5"/>
        <v>73608.53</v>
      </c>
      <c r="H21" s="12">
        <f t="shared" si="5"/>
        <v>58509.8</v>
      </c>
      <c r="I21" s="12">
        <f t="shared" si="5"/>
        <v>38043.35</v>
      </c>
      <c r="J21" s="12">
        <f t="shared" si="5"/>
        <v>120966.6</v>
      </c>
      <c r="K21" s="12">
        <f>SUM(K22:K23)</f>
        <v>187781.49</v>
      </c>
      <c r="L21" s="12">
        <f>SUM(L22:L23)</f>
        <v>215480.35</v>
      </c>
      <c r="M21" s="14" t="s">
        <v>18</v>
      </c>
      <c r="N21" s="17" t="s">
        <v>38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">
      <c r="A22" s="6">
        <v>1</v>
      </c>
      <c r="B22" s="10" t="s">
        <v>39</v>
      </c>
      <c r="C22" s="11">
        <v>639.23</v>
      </c>
      <c r="D22" s="11">
        <v>18650.61</v>
      </c>
      <c r="E22" s="11">
        <v>11403.73</v>
      </c>
      <c r="F22" s="16">
        <v>85578.2</v>
      </c>
      <c r="G22" s="16">
        <v>73608.53</v>
      </c>
      <c r="H22" s="16">
        <v>58509.8</v>
      </c>
      <c r="I22" s="16">
        <v>38043.35</v>
      </c>
      <c r="J22" s="16">
        <v>120966.6</v>
      </c>
      <c r="K22" s="16">
        <v>187781.49</v>
      </c>
      <c r="L22" s="16">
        <v>215480.35</v>
      </c>
      <c r="M22" s="14" t="s">
        <v>21</v>
      </c>
      <c r="N22" s="17" t="s">
        <v>40</v>
      </c>
      <c r="O22" s="18">
        <f aca="true" t="shared" si="6" ref="O22:T22">SUM(O23:O24)</f>
        <v>0</v>
      </c>
      <c r="P22" s="18">
        <f t="shared" si="6"/>
        <v>0</v>
      </c>
      <c r="Q22" s="18">
        <f t="shared" si="6"/>
        <v>0</v>
      </c>
      <c r="R22" s="18">
        <f t="shared" si="6"/>
        <v>0</v>
      </c>
      <c r="S22" s="18">
        <f t="shared" si="6"/>
        <v>0</v>
      </c>
      <c r="T22" s="18">
        <f t="shared" si="6"/>
        <v>0</v>
      </c>
      <c r="U22" s="18">
        <f>SUM(U23:U24)</f>
        <v>0</v>
      </c>
      <c r="V22" s="18">
        <f>SUM(V23:V24)</f>
        <v>0</v>
      </c>
      <c r="W22" s="18">
        <f>SUM(W23:W24)</f>
        <v>0</v>
      </c>
      <c r="X22" s="18">
        <f>SUM(X23:X24)</f>
        <v>0</v>
      </c>
    </row>
    <row r="23" spans="1:24" ht="28.5">
      <c r="A23" s="14">
        <v>2</v>
      </c>
      <c r="B23" s="17" t="s">
        <v>41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4">
        <v>1</v>
      </c>
      <c r="N23" s="17" t="s">
        <v>42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30.75" thickBot="1">
      <c r="A24" s="14" t="s">
        <v>43</v>
      </c>
      <c r="B24" s="19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4">
        <v>2</v>
      </c>
      <c r="N24" s="17" t="s">
        <v>45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6" ht="16.5" thickBot="1" thickTop="1">
      <c r="A25" s="24"/>
      <c r="B25" s="25" t="s">
        <v>46</v>
      </c>
      <c r="C25" s="26">
        <f aca="true" t="shared" si="7" ref="C25:L25">SUM(C9+C15+C24)</f>
        <v>152828.74</v>
      </c>
      <c r="D25" s="26">
        <f t="shared" si="7"/>
        <v>167011.45299999998</v>
      </c>
      <c r="E25" s="26">
        <f t="shared" si="7"/>
        <v>155935.903</v>
      </c>
      <c r="F25" s="26">
        <f t="shared" si="7"/>
        <v>226281.70299999998</v>
      </c>
      <c r="G25" s="26">
        <f t="shared" si="7"/>
        <v>210483.36299999998</v>
      </c>
      <c r="H25" s="26">
        <f t="shared" si="7"/>
        <v>191555.963</v>
      </c>
      <c r="I25" s="26">
        <f t="shared" si="7"/>
        <v>167260.843</v>
      </c>
      <c r="J25" s="26">
        <f t="shared" si="7"/>
        <v>246355.41999999998</v>
      </c>
      <c r="K25" s="26">
        <f t="shared" si="7"/>
        <v>310863.243</v>
      </c>
      <c r="L25" s="26">
        <f t="shared" si="7"/>
        <v>359622.873</v>
      </c>
      <c r="M25" s="27"/>
      <c r="N25" s="25" t="s">
        <v>46</v>
      </c>
      <c r="O25" s="26">
        <f aca="true" t="shared" si="8" ref="O25:T25">SUM(O9+O15)</f>
        <v>152828.74325</v>
      </c>
      <c r="P25" s="28">
        <f t="shared" si="8"/>
        <v>167011.45625</v>
      </c>
      <c r="Q25" s="28">
        <f t="shared" si="8"/>
        <v>155935.89625</v>
      </c>
      <c r="R25" s="28">
        <f t="shared" si="8"/>
        <v>226281.69924999995</v>
      </c>
      <c r="S25" s="28">
        <f t="shared" si="8"/>
        <v>210483.36224999992</v>
      </c>
      <c r="T25" s="28">
        <f t="shared" si="8"/>
        <v>191555.963</v>
      </c>
      <c r="U25" s="28">
        <f>SUM(U9+U15)</f>
        <v>167260.843</v>
      </c>
      <c r="V25" s="28">
        <f>SUM(V9+V15)</f>
        <v>246355.42299999998</v>
      </c>
      <c r="W25" s="28">
        <f>SUM(W9+W15)</f>
        <v>310863.243</v>
      </c>
      <c r="X25" s="28">
        <f>SUM(X9+X15)</f>
        <v>359622.87299999996</v>
      </c>
      <c r="Z25" s="29">
        <f>L25-X25</f>
        <v>0</v>
      </c>
    </row>
    <row r="26" spans="1:23" ht="15" thickTop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W26" s="29"/>
    </row>
    <row r="27" spans="1:20" ht="18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1"/>
      <c r="O27" s="1" t="s">
        <v>51</v>
      </c>
      <c r="P27" s="1"/>
      <c r="T27" s="31"/>
    </row>
    <row r="28" spans="1:16" ht="14.25">
      <c r="A28" s="22" t="s">
        <v>64</v>
      </c>
      <c r="B28" s="1"/>
      <c r="C28" s="1"/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23" t="s">
        <v>47</v>
      </c>
      <c r="P28" s="1"/>
    </row>
    <row r="29" spans="1:16" ht="14.25">
      <c r="A29" s="1"/>
      <c r="B29" s="1"/>
      <c r="C29" s="1"/>
      <c r="D29" s="32"/>
      <c r="E29" s="1"/>
      <c r="F29" s="1"/>
      <c r="G29" s="32"/>
      <c r="H29" s="32"/>
      <c r="I29" s="32"/>
      <c r="J29" s="32"/>
      <c r="K29" s="32"/>
      <c r="L29" s="32"/>
      <c r="M29" s="1"/>
      <c r="N29" s="1" t="s">
        <v>57</v>
      </c>
      <c r="O29" s="1"/>
      <c r="P29" s="1"/>
    </row>
    <row r="30" ht="12.75">
      <c r="D30" s="29"/>
    </row>
    <row r="34" spans="5:12" ht="12.75">
      <c r="E34" s="29"/>
      <c r="G34" s="29"/>
      <c r="H34" s="29"/>
      <c r="I34" s="29"/>
      <c r="J34" s="29"/>
      <c r="K34" s="29"/>
      <c r="L34" s="29"/>
    </row>
    <row r="35" ht="12.75">
      <c r="M35" s="29"/>
    </row>
  </sheetData>
  <mergeCells count="9">
    <mergeCell ref="S7:X7"/>
    <mergeCell ref="D1:M1"/>
    <mergeCell ref="A17:A20"/>
    <mergeCell ref="B17:B20"/>
    <mergeCell ref="C17:C20"/>
    <mergeCell ref="D17:D20"/>
    <mergeCell ref="A5:P5"/>
    <mergeCell ref="E17:E20"/>
    <mergeCell ref="G7:L7"/>
  </mergeCells>
  <printOptions horizontalCentered="1" verticalCentered="1"/>
  <pageMargins left="0.7874015748031497" right="0.7874015748031497" top="0.63" bottom="0.73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Caritas </cp:lastModifiedBy>
  <cp:lastPrinted>2015-03-16T10:36:26Z</cp:lastPrinted>
  <dcterms:created xsi:type="dcterms:W3CDTF">2005-02-07T23:01:13Z</dcterms:created>
  <dcterms:modified xsi:type="dcterms:W3CDTF">2015-03-16T14:22:57Z</dcterms:modified>
  <cp:category/>
  <cp:version/>
  <cp:contentType/>
  <cp:contentStatus/>
</cp:coreProperties>
</file>