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1545" windowWidth="15480" windowHeight="11640" activeTab="0"/>
  </bookViews>
  <sheets>
    <sheet name="Rachunek_wyników" sheetId="1" r:id="rId1"/>
  </sheets>
  <externalReferences>
    <externalReference r:id="rId4"/>
  </externalReferences>
  <definedNames>
    <definedName name="_xlnm.Print_Area" localSheetId="0">'Rachunek_wyników'!$A$1:$P$43</definedName>
  </definedNames>
  <calcPr fullCalcOnLoad="1"/>
</workbook>
</file>

<file path=xl/sharedStrings.xml><?xml version="1.0" encoding="utf-8"?>
<sst xmlns="http://schemas.openxmlformats.org/spreadsheetml/2006/main" count="71" uniqueCount="66">
  <si>
    <t>(Nazwa jednostki)</t>
  </si>
  <si>
    <t>(Numer statystyczny)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</si>
  <si>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</si>
  <si>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</si>
  <si>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</si>
  <si>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</si>
  <si>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</si>
  <si>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</si>
  <si>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</si>
  <si>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</si>
  <si>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</si>
  <si>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</si>
  <si>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</si>
  <si>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</si>
  <si>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</si>
  <si>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</si>
  <si>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</si>
  <si>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</si>
  <si>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</si>
  <si>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</si>
  <si>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</si>
  <si>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</si>
  <si>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</si>
  <si>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</si>
  <si>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</si>
  <si>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</si>
  <si>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</si>
  <si>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</si>
  <si>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</si>
  <si>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</si>
  <si>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</si>
  <si>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</si>
  <si>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</si>
  <si>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</si>
  <si>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</si>
  <si>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</si>
  <si>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</si>
  <si>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</si>
  <si>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</si>
  <si>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</si>
  <si>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</si>
  <si>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</si>
  <si>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</si>
  <si>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</si>
  <si>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Kwota za bieżący rok obrotowy</t>
  </si>
  <si>
    <t>CARITAS DIECEZJI TORUŃSKIEJ</t>
  </si>
  <si>
    <t>REGON: 040019534</t>
  </si>
  <si>
    <t>Kwota za poprzedni rok obrotowy 2004</t>
  </si>
  <si>
    <t>Kwota za poprzedni rok obrotowy 2005</t>
  </si>
  <si>
    <t>Kwota za poprzedni rok obrotowy 2006</t>
  </si>
  <si>
    <t>Kwota za poprzedni rok obrotowy 2007</t>
  </si>
  <si>
    <t>Kwota za poprzedni rok obrotowy 2008</t>
  </si>
  <si>
    <t>Kwota za poprzedni rok obrotowy 2009</t>
  </si>
  <si>
    <t>zatwierdził:</t>
  </si>
  <si>
    <t>Kwota za bieżący rok obrotowy 2010</t>
  </si>
  <si>
    <t>Kwota za poprzedni rok obrotowy 2011</t>
  </si>
  <si>
    <t>Kwota za poprzedni rok obrotowy 2012</t>
  </si>
  <si>
    <t>Pozostałe koszty realizacji zadań statutowych - wydanie darowizn</t>
  </si>
  <si>
    <t xml:space="preserve">Pozostałe przychody określone statutem - darowizny rzeczowe </t>
  </si>
  <si>
    <t xml:space="preserve">Przychody finansowe </t>
  </si>
  <si>
    <t>Kwota za poprzedni rok obrotowy 2013</t>
  </si>
  <si>
    <t>Kwota za poprzedni rok obrotowy 2014</t>
  </si>
  <si>
    <t>Kwota za poprzedni rok obrotowy 2015</t>
  </si>
  <si>
    <t>Kwota za poprzedni rok obrotowy 2016</t>
  </si>
  <si>
    <t>Data sporządzenia:31.03.2018</t>
  </si>
  <si>
    <t>na dzień 31.12.2017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</si>
</sst>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0_ ;\-#,##0.000\ "/>
  </numFmts>
  <fonts count="4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42" applyFont="1" applyAlignment="1">
      <alignment/>
    </xf>
    <xf numFmtId="43" fontId="5" fillId="0" borderId="10" xfId="4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42" applyFont="1" applyAlignment="1">
      <alignment/>
    </xf>
    <xf numFmtId="0" fontId="3" fillId="0" borderId="12" xfId="42" applyNumberFormat="1" applyFont="1" applyFill="1" applyBorder="1" applyAlignment="1">
      <alignment horizontal="center"/>
    </xf>
    <xf numFmtId="164" fontId="3" fillId="33" borderId="11" xfId="42" applyNumberFormat="1" applyFont="1" applyFill="1" applyBorder="1" applyAlignment="1">
      <alignment/>
    </xf>
    <xf numFmtId="164" fontId="1" fillId="33" borderId="11" xfId="42" applyNumberFormat="1" applyFont="1" applyFill="1" applyBorder="1" applyAlignment="1">
      <alignment/>
    </xf>
    <xf numFmtId="164" fontId="3" fillId="34" borderId="11" xfId="42" applyNumberFormat="1" applyFont="1" applyFill="1" applyBorder="1" applyAlignment="1">
      <alignment/>
    </xf>
    <xf numFmtId="164" fontId="1" fillId="34" borderId="11" xfId="42" applyNumberFormat="1" applyFont="1" applyFill="1" applyBorder="1" applyAlignment="1">
      <alignment/>
    </xf>
    <xf numFmtId="0" fontId="3" fillId="34" borderId="11" xfId="42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42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06\Informacja_dodatkowa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_dodatkowa"/>
    </sheetNames>
    <sheetDataSet>
      <sheetData sheetId="0">
        <row r="46">
          <cell r="F46">
            <v>3828.667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GridLines="0" tabSelected="1" zoomScale="154" zoomScaleNormal="154" zoomScalePageLayoutView="0" workbookViewId="0" topLeftCell="A34">
      <selection activeCell="A43" sqref="A1:P43"/>
    </sheetView>
  </sheetViews>
  <sheetFormatPr defaultColWidth="9.140625" defaultRowHeight="12.75"/>
  <cols>
    <col min="1" max="1" width="9.57421875" style="3" customWidth="1"/>
    <col min="2" max="2" width="57.7109375" style="3" customWidth="1"/>
    <col min="3" max="3" width="0.13671875" style="3" hidden="1" customWidth="1"/>
    <col min="4" max="4" width="26.57421875" style="3" hidden="1" customWidth="1"/>
    <col min="5" max="5" width="15.8515625" style="3" hidden="1" customWidth="1"/>
    <col min="6" max="6" width="16.8515625" style="3" hidden="1" customWidth="1"/>
    <col min="7" max="7" width="17.7109375" style="3" hidden="1" customWidth="1"/>
    <col min="8" max="8" width="19.421875" style="3" hidden="1" customWidth="1"/>
    <col min="9" max="9" width="24.8515625" style="3" hidden="1" customWidth="1"/>
    <col min="10" max="10" width="23.8515625" style="3" hidden="1" customWidth="1"/>
    <col min="11" max="11" width="17.57421875" style="3" hidden="1" customWidth="1"/>
    <col min="12" max="12" width="15.00390625" style="3" hidden="1" customWidth="1"/>
    <col min="13" max="13" width="24.28125" style="3" hidden="1" customWidth="1"/>
    <col min="14" max="14" width="0.13671875" style="3" customWidth="1"/>
    <col min="15" max="15" width="19.7109375" style="3" customWidth="1"/>
    <col min="16" max="16" width="18.00390625" style="3" customWidth="1"/>
    <col min="17" max="17" width="9.140625" style="3" customWidth="1"/>
    <col min="18" max="18" width="11.00390625" style="3" bestFit="1" customWidth="1"/>
    <col min="19" max="16384" width="9.140625" style="3" customWidth="1"/>
  </cols>
  <sheetData>
    <row r="1" spans="1:4" ht="15">
      <c r="A1" s="1" t="s">
        <v>45</v>
      </c>
      <c r="B1" s="2"/>
      <c r="D1" s="1" t="s">
        <v>46</v>
      </c>
    </row>
    <row r="2" spans="1:4" ht="15">
      <c r="A2" s="1" t="s">
        <v>0</v>
      </c>
      <c r="B2" s="2"/>
      <c r="D2" s="1" t="s">
        <v>1</v>
      </c>
    </row>
    <row r="3" spans="1:11" ht="43.5" customHeight="1">
      <c r="A3" s="1"/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</row>
    <row r="4" spans="1:4" ht="15">
      <c r="A4" s="1"/>
      <c r="B4" s="2"/>
      <c r="C4" s="4"/>
      <c r="D4" s="1"/>
    </row>
    <row r="5" spans="1:11" ht="15.75">
      <c r="A5" s="1"/>
      <c r="B5" s="30" t="s">
        <v>65</v>
      </c>
      <c r="C5" s="30"/>
      <c r="D5" s="30"/>
      <c r="E5" s="30"/>
      <c r="F5" s="30"/>
      <c r="G5" s="30"/>
      <c r="H5" s="30"/>
      <c r="I5" s="30"/>
      <c r="J5" s="30"/>
      <c r="K5" s="30"/>
    </row>
    <row r="6" spans="1:11" ht="40.5" customHeight="1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4" ht="15">
      <c r="A7" s="1"/>
      <c r="B7" s="2"/>
      <c r="C7" s="4"/>
      <c r="D7" s="1"/>
    </row>
    <row r="8" spans="1:16" ht="54" customHeight="1">
      <c r="A8" s="26" t="s">
        <v>4</v>
      </c>
      <c r="B8" s="27" t="s">
        <v>5</v>
      </c>
      <c r="C8" s="5" t="s">
        <v>47</v>
      </c>
      <c r="D8" s="5" t="s">
        <v>48</v>
      </c>
      <c r="E8" s="5" t="s">
        <v>49</v>
      </c>
      <c r="F8" s="5" t="s">
        <v>50</v>
      </c>
      <c r="G8" s="5" t="s">
        <v>51</v>
      </c>
      <c r="H8" s="5" t="s">
        <v>52</v>
      </c>
      <c r="I8" s="5" t="s">
        <v>54</v>
      </c>
      <c r="J8" s="5" t="s">
        <v>55</v>
      </c>
      <c r="K8" s="5" t="s">
        <v>56</v>
      </c>
      <c r="L8" s="5" t="s">
        <v>60</v>
      </c>
      <c r="M8" s="5" t="s">
        <v>61</v>
      </c>
      <c r="N8" s="5" t="s">
        <v>62</v>
      </c>
      <c r="O8" s="5" t="s">
        <v>63</v>
      </c>
      <c r="P8" s="5" t="s">
        <v>44</v>
      </c>
    </row>
    <row r="9" spans="1:16" ht="15.75">
      <c r="A9" s="26"/>
      <c r="B9" s="2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5.75">
      <c r="A10" s="6">
        <v>1</v>
      </c>
      <c r="B10" s="7">
        <v>2</v>
      </c>
      <c r="C10" s="15">
        <v>3</v>
      </c>
      <c r="D10" s="15">
        <v>4</v>
      </c>
      <c r="E10" s="15">
        <v>4</v>
      </c>
      <c r="F10" s="15">
        <v>4</v>
      </c>
      <c r="G10" s="15">
        <v>4</v>
      </c>
      <c r="H10" s="15">
        <v>4</v>
      </c>
      <c r="I10" s="15">
        <v>4</v>
      </c>
      <c r="J10" s="15">
        <v>4</v>
      </c>
      <c r="K10" s="15">
        <v>4</v>
      </c>
      <c r="L10" s="15">
        <v>4</v>
      </c>
      <c r="M10" s="15">
        <v>4</v>
      </c>
      <c r="N10" s="15">
        <v>4</v>
      </c>
      <c r="O10" s="15">
        <v>4</v>
      </c>
      <c r="P10" s="15">
        <v>4</v>
      </c>
    </row>
    <row r="11" spans="1:16" ht="15.75">
      <c r="A11" s="8" t="s">
        <v>6</v>
      </c>
      <c r="B11" s="9" t="s">
        <v>7</v>
      </c>
      <c r="C11" s="16">
        <f aca="true" t="shared" si="0" ref="C11:H11">SUM(C12:C13)</f>
        <v>0</v>
      </c>
      <c r="D11" s="16">
        <f t="shared" si="0"/>
        <v>0</v>
      </c>
      <c r="E11" s="16">
        <f t="shared" si="0"/>
        <v>0</v>
      </c>
      <c r="F11" s="16">
        <f t="shared" si="0"/>
        <v>0</v>
      </c>
      <c r="G11" s="16">
        <f t="shared" si="0"/>
        <v>0</v>
      </c>
      <c r="H11" s="16">
        <f t="shared" si="0"/>
        <v>0</v>
      </c>
      <c r="I11" s="16">
        <f aca="true" t="shared" si="1" ref="I11:N11">SUM(I12:I13)</f>
        <v>0</v>
      </c>
      <c r="J11" s="16">
        <f t="shared" si="1"/>
        <v>0</v>
      </c>
      <c r="K11" s="16">
        <f t="shared" si="1"/>
        <v>0</v>
      </c>
      <c r="L11" s="16">
        <f t="shared" si="1"/>
        <v>745126.3</v>
      </c>
      <c r="M11" s="16">
        <f t="shared" si="1"/>
        <v>733609.22</v>
      </c>
      <c r="N11" s="16">
        <f t="shared" si="1"/>
        <v>402065.79</v>
      </c>
      <c r="O11" s="16">
        <f>SUM(O12:O13)</f>
        <v>356864.99</v>
      </c>
      <c r="P11" s="16">
        <f>SUM(P12:P13)</f>
        <v>463429.67</v>
      </c>
    </row>
    <row r="12" spans="1:16" ht="15">
      <c r="A12" s="10" t="s">
        <v>8</v>
      </c>
      <c r="B12" s="11" t="s">
        <v>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5">
      <c r="A13" s="10" t="s">
        <v>10</v>
      </c>
      <c r="B13" s="11" t="s">
        <v>11</v>
      </c>
      <c r="C13" s="17">
        <f aca="true" t="shared" si="2" ref="C13:H13">C14+C15+C16</f>
        <v>0</v>
      </c>
      <c r="D13" s="17">
        <f t="shared" si="2"/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17">
        <f aca="true" t="shared" si="3" ref="I13:N13">I14+I15+I16</f>
        <v>0</v>
      </c>
      <c r="J13" s="17">
        <f t="shared" si="3"/>
        <v>0</v>
      </c>
      <c r="K13" s="17">
        <f t="shared" si="3"/>
        <v>0</v>
      </c>
      <c r="L13" s="17">
        <f t="shared" si="3"/>
        <v>745126.3</v>
      </c>
      <c r="M13" s="17">
        <f t="shared" si="3"/>
        <v>733609.22</v>
      </c>
      <c r="N13" s="17">
        <f t="shared" si="3"/>
        <v>402065.79</v>
      </c>
      <c r="O13" s="17">
        <f>O14+O15+O16</f>
        <v>356864.99</v>
      </c>
      <c r="P13" s="17">
        <f>P14+P15+P16</f>
        <v>463429.67</v>
      </c>
    </row>
    <row r="14" spans="1:17" ht="30">
      <c r="A14" s="10">
        <v>1</v>
      </c>
      <c r="B14" s="2" t="s">
        <v>42</v>
      </c>
      <c r="C14" s="19"/>
      <c r="D14" s="19"/>
      <c r="E14" s="19"/>
      <c r="F14" s="19"/>
      <c r="G14" s="19"/>
      <c r="H14" s="19"/>
      <c r="I14" s="19"/>
      <c r="J14" s="19"/>
      <c r="K14" s="19"/>
      <c r="L14" s="19">
        <f>321759.71</f>
        <v>321759.71</v>
      </c>
      <c r="M14" s="19">
        <v>266399.58</v>
      </c>
      <c r="N14" s="19">
        <v>211986.8</v>
      </c>
      <c r="O14" s="19">
        <f>229100.4</f>
        <v>229100.4</v>
      </c>
      <c r="P14" s="19">
        <v>247691.96</v>
      </c>
      <c r="Q14" s="24"/>
    </row>
    <row r="15" spans="1:16" ht="30">
      <c r="A15" s="10">
        <v>2</v>
      </c>
      <c r="B15" s="11" t="s">
        <v>43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30">
      <c r="A16" s="10">
        <v>3</v>
      </c>
      <c r="B16" s="11" t="s">
        <v>58</v>
      </c>
      <c r="C16" s="19"/>
      <c r="D16" s="19"/>
      <c r="E16" s="19"/>
      <c r="F16" s="19"/>
      <c r="G16" s="19"/>
      <c r="H16" s="19"/>
      <c r="I16" s="19"/>
      <c r="J16" s="19"/>
      <c r="K16" s="19"/>
      <c r="L16" s="19">
        <v>423366.59</v>
      </c>
      <c r="M16" s="19">
        <f>467209.64</f>
        <v>467209.64</v>
      </c>
      <c r="N16" s="19">
        <v>190078.99</v>
      </c>
      <c r="O16" s="19">
        <v>127764.59</v>
      </c>
      <c r="P16" s="19">
        <v>215737.71</v>
      </c>
    </row>
    <row r="17" spans="1:16" ht="15.75">
      <c r="A17" s="8" t="s">
        <v>12</v>
      </c>
      <c r="B17" s="9" t="s">
        <v>13</v>
      </c>
      <c r="C17" s="16">
        <f aca="true" t="shared" si="4" ref="C17:H17">C18+C19+C20</f>
        <v>0</v>
      </c>
      <c r="D17" s="16">
        <f t="shared" si="4"/>
        <v>0</v>
      </c>
      <c r="E17" s="16">
        <f t="shared" si="4"/>
        <v>147885.73</v>
      </c>
      <c r="F17" s="16">
        <f t="shared" si="4"/>
        <v>54893.97</v>
      </c>
      <c r="G17" s="16">
        <f t="shared" si="4"/>
        <v>370666.88</v>
      </c>
      <c r="H17" s="16">
        <f t="shared" si="4"/>
        <v>305207.56</v>
      </c>
      <c r="I17" s="16">
        <f aca="true" t="shared" si="5" ref="I17:N17">I18+I19+I20</f>
        <v>216770.94</v>
      </c>
      <c r="J17" s="16">
        <f t="shared" si="5"/>
        <v>237108.53</v>
      </c>
      <c r="K17" s="16">
        <f t="shared" si="5"/>
        <v>378620.9</v>
      </c>
      <c r="L17" s="16">
        <f t="shared" si="5"/>
        <v>677179.87</v>
      </c>
      <c r="M17" s="16">
        <f t="shared" si="5"/>
        <v>684043.04</v>
      </c>
      <c r="N17" s="16">
        <f t="shared" si="5"/>
        <v>296656.67000000004</v>
      </c>
      <c r="O17" s="16">
        <f>O18+O19+O20</f>
        <v>307143.95</v>
      </c>
      <c r="P17" s="16">
        <f>P18+P19+P20</f>
        <v>357950.77</v>
      </c>
    </row>
    <row r="18" spans="1:18" ht="30.75">
      <c r="A18" s="10">
        <v>1</v>
      </c>
      <c r="B18" s="2" t="s">
        <v>14</v>
      </c>
      <c r="C18" s="18"/>
      <c r="D18" s="18"/>
      <c r="E18" s="18">
        <v>147885.73</v>
      </c>
      <c r="F18" s="18">
        <v>54893.97</v>
      </c>
      <c r="G18" s="18">
        <v>370666.88</v>
      </c>
      <c r="H18" s="18">
        <v>305207.56</v>
      </c>
      <c r="I18" s="18">
        <v>216770.94</v>
      </c>
      <c r="J18" s="18">
        <v>237108.53</v>
      </c>
      <c r="K18" s="18">
        <v>378620.9</v>
      </c>
      <c r="L18" s="18">
        <v>255334.88</v>
      </c>
      <c r="M18" s="18">
        <v>241722.84</v>
      </c>
      <c r="N18" s="18">
        <v>154203.94</v>
      </c>
      <c r="O18" s="18">
        <v>154780.64</v>
      </c>
      <c r="P18" s="18">
        <v>171841.68</v>
      </c>
      <c r="R18" s="25">
        <f>P14-P18</f>
        <v>75850.28</v>
      </c>
    </row>
    <row r="19" spans="1:16" ht="30.75">
      <c r="A19" s="10">
        <v>2</v>
      </c>
      <c r="B19" s="11" t="s">
        <v>15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8" ht="30.75">
      <c r="A20" s="10">
        <v>3</v>
      </c>
      <c r="B20" s="11" t="s">
        <v>57</v>
      </c>
      <c r="C20" s="18"/>
      <c r="D20" s="18"/>
      <c r="E20" s="18"/>
      <c r="F20" s="18"/>
      <c r="G20" s="18"/>
      <c r="H20" s="18"/>
      <c r="I20" s="18"/>
      <c r="J20" s="18"/>
      <c r="K20" s="18"/>
      <c r="L20" s="18">
        <v>421844.99</v>
      </c>
      <c r="M20" s="18">
        <v>442320.2</v>
      </c>
      <c r="N20" s="18">
        <v>142452.73</v>
      </c>
      <c r="O20" s="18">
        <v>152363.31</v>
      </c>
      <c r="P20" s="18">
        <v>186109.09</v>
      </c>
      <c r="R20" s="25">
        <f>P16-P20</f>
        <v>29628.619999999995</v>
      </c>
    </row>
    <row r="21" spans="1:16" ht="31.5">
      <c r="A21" s="8" t="s">
        <v>16</v>
      </c>
      <c r="B21" s="9" t="s">
        <v>17</v>
      </c>
      <c r="C21" s="16">
        <f aca="true" t="shared" si="6" ref="C21:H21">SUM(C11-C17)</f>
        <v>0</v>
      </c>
      <c r="D21" s="16">
        <f t="shared" si="6"/>
        <v>0</v>
      </c>
      <c r="E21" s="16">
        <f t="shared" si="6"/>
        <v>-147885.73</v>
      </c>
      <c r="F21" s="16">
        <f t="shared" si="6"/>
        <v>-54893.97</v>
      </c>
      <c r="G21" s="16">
        <f t="shared" si="6"/>
        <v>-370666.88</v>
      </c>
      <c r="H21" s="16">
        <f t="shared" si="6"/>
        <v>-305207.56</v>
      </c>
      <c r="I21" s="16">
        <f aca="true" t="shared" si="7" ref="I21:N21">SUM(I11-I17)</f>
        <v>-216770.94</v>
      </c>
      <c r="J21" s="16">
        <f t="shared" si="7"/>
        <v>-237108.53</v>
      </c>
      <c r="K21" s="16">
        <f t="shared" si="7"/>
        <v>-378620.9</v>
      </c>
      <c r="L21" s="16">
        <f t="shared" si="7"/>
        <v>67946.43000000005</v>
      </c>
      <c r="M21" s="16">
        <f t="shared" si="7"/>
        <v>49566.179999999935</v>
      </c>
      <c r="N21" s="16">
        <f t="shared" si="7"/>
        <v>105409.11999999994</v>
      </c>
      <c r="O21" s="16">
        <f>SUM(O11-O17)</f>
        <v>49721.03999999998</v>
      </c>
      <c r="P21" s="16">
        <f>SUM(P11-P17)</f>
        <v>105478.89999999997</v>
      </c>
    </row>
    <row r="22" spans="1:16" ht="15.75">
      <c r="A22" s="8" t="s">
        <v>18</v>
      </c>
      <c r="B22" s="9" t="s">
        <v>19</v>
      </c>
      <c r="C22" s="16">
        <f aca="true" t="shared" si="8" ref="C22:H22">SUM(C23:C28)</f>
        <v>0</v>
      </c>
      <c r="D22" s="16">
        <f t="shared" si="8"/>
        <v>1383.96675</v>
      </c>
      <c r="E22" s="16">
        <f t="shared" si="8"/>
        <v>3828.667</v>
      </c>
      <c r="F22" s="16">
        <f t="shared" si="8"/>
        <v>102120.73700000001</v>
      </c>
      <c r="G22" s="16">
        <f t="shared" si="8"/>
        <v>3828.667</v>
      </c>
      <c r="H22" s="16">
        <f t="shared" si="8"/>
        <v>3828.667</v>
      </c>
      <c r="I22" s="16">
        <f aca="true" t="shared" si="9" ref="I22:N22">SUM(I23:I28)</f>
        <v>3828.667</v>
      </c>
      <c r="J22" s="16">
        <f t="shared" si="9"/>
        <v>3828.67</v>
      </c>
      <c r="K22" s="16">
        <f t="shared" si="9"/>
        <v>3828.67</v>
      </c>
      <c r="L22" s="16">
        <f t="shared" si="9"/>
        <v>3828.67</v>
      </c>
      <c r="M22" s="16">
        <f t="shared" si="9"/>
        <v>3828.67</v>
      </c>
      <c r="N22" s="16">
        <f t="shared" si="9"/>
        <v>3828.67</v>
      </c>
      <c r="O22" s="16">
        <f>SUM(O23:O28)</f>
        <v>3828.67</v>
      </c>
      <c r="P22" s="16">
        <f>SUM(P23:P28)</f>
        <v>3828.67</v>
      </c>
    </row>
    <row r="23" spans="1:16" ht="15">
      <c r="A23" s="10">
        <v>1</v>
      </c>
      <c r="B23" s="11" t="s">
        <v>20</v>
      </c>
      <c r="C23" s="19"/>
      <c r="D23" s="19"/>
      <c r="E23" s="19"/>
      <c r="F23" s="19">
        <v>83840.36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5">
      <c r="A24" s="10">
        <v>2</v>
      </c>
      <c r="B24" s="11" t="s">
        <v>21</v>
      </c>
      <c r="C24" s="19"/>
      <c r="D24" s="19"/>
      <c r="E24" s="19"/>
      <c r="F24" s="19">
        <v>14441.71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5">
      <c r="A25" s="10">
        <v>3</v>
      </c>
      <c r="B25" s="11" t="s">
        <v>22</v>
      </c>
      <c r="C25" s="19"/>
      <c r="D25" s="19">
        <v>426.8</v>
      </c>
      <c r="E25" s="19"/>
      <c r="F25" s="19">
        <v>10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30">
      <c r="A26" s="10">
        <v>4</v>
      </c>
      <c r="B26" s="11" t="s">
        <v>23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5">
      <c r="A27" s="10">
        <v>5</v>
      </c>
      <c r="B27" s="11" t="s">
        <v>24</v>
      </c>
      <c r="C27" s="19"/>
      <c r="D27" s="19">
        <f>153146.68*2.5%/12*3</f>
        <v>957.1667500000001</v>
      </c>
      <c r="E27" s="19">
        <f>'[1]Informacja_dodatkowa'!$F$46</f>
        <v>3828.667</v>
      </c>
      <c r="F27" s="19">
        <f>'[1]Informacja_dodatkowa'!$F$46</f>
        <v>3828.667</v>
      </c>
      <c r="G27" s="19">
        <f>'[1]Informacja_dodatkowa'!$F$46</f>
        <v>3828.667</v>
      </c>
      <c r="H27" s="19">
        <f>'[1]Informacja_dodatkowa'!$F$46</f>
        <v>3828.667</v>
      </c>
      <c r="I27" s="19">
        <f>'[1]Informacja_dodatkowa'!$F$46</f>
        <v>3828.667</v>
      </c>
      <c r="J27" s="19">
        <v>3828.67</v>
      </c>
      <c r="K27" s="19">
        <v>3828.67</v>
      </c>
      <c r="L27" s="19">
        <v>3828.67</v>
      </c>
      <c r="M27" s="19">
        <v>3828.67</v>
      </c>
      <c r="N27" s="19">
        <v>3828.67</v>
      </c>
      <c r="O27" s="19">
        <v>3828.67</v>
      </c>
      <c r="P27" s="19">
        <v>3828.67</v>
      </c>
    </row>
    <row r="28" spans="1:16" ht="15">
      <c r="A28" s="10">
        <v>6</v>
      </c>
      <c r="B28" s="11" t="s">
        <v>25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5.75">
      <c r="A29" s="8" t="s">
        <v>26</v>
      </c>
      <c r="B29" s="12" t="s">
        <v>27</v>
      </c>
      <c r="C29" s="18"/>
      <c r="D29" s="18">
        <v>154212.71</v>
      </c>
      <c r="E29" s="18">
        <v>165897.11</v>
      </c>
      <c r="F29" s="18">
        <v>145939.15</v>
      </c>
      <c r="G29" s="18">
        <v>443084.55</v>
      </c>
      <c r="H29" s="18">
        <v>294675.86</v>
      </c>
      <c r="I29" s="18">
        <v>201476.77</v>
      </c>
      <c r="J29" s="18">
        <v>216466.7</v>
      </c>
      <c r="K29" s="18">
        <v>461159.31</v>
      </c>
      <c r="L29" s="18"/>
      <c r="M29" s="18"/>
      <c r="N29" s="18"/>
      <c r="O29" s="18"/>
      <c r="P29" s="18"/>
    </row>
    <row r="30" spans="1:16" ht="15.75">
      <c r="A30" s="8" t="s">
        <v>28</v>
      </c>
      <c r="B30" s="9" t="s">
        <v>29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5.75">
      <c r="A31" s="8" t="s">
        <v>30</v>
      </c>
      <c r="B31" s="9" t="s">
        <v>59</v>
      </c>
      <c r="C31" s="18"/>
      <c r="D31" s="18"/>
      <c r="E31" s="18"/>
      <c r="F31" s="18"/>
      <c r="G31" s="18"/>
      <c r="H31" s="18">
        <v>318.83</v>
      </c>
      <c r="I31" s="18">
        <v>195.44</v>
      </c>
      <c r="J31" s="18">
        <v>175.38</v>
      </c>
      <c r="K31" s="18">
        <v>384.84</v>
      </c>
      <c r="L31" s="18">
        <v>390.06</v>
      </c>
      <c r="M31" s="18">
        <v>449.76</v>
      </c>
      <c r="N31" s="18">
        <v>464.36</v>
      </c>
      <c r="O31" s="18">
        <v>266.65</v>
      </c>
      <c r="P31" s="18">
        <v>0</v>
      </c>
    </row>
    <row r="32" spans="1:16" ht="15.75">
      <c r="A32" s="8" t="s">
        <v>31</v>
      </c>
      <c r="B32" s="9" t="s">
        <v>32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30">
      <c r="A33" s="8" t="s">
        <v>8</v>
      </c>
      <c r="B33" s="12" t="s">
        <v>33</v>
      </c>
      <c r="C33" s="16">
        <f aca="true" t="shared" si="10" ref="C33:M33">SUM(C21-C22+C29-C30+C31-C32)</f>
        <v>0</v>
      </c>
      <c r="D33" s="16">
        <f t="shared" si="10"/>
        <v>152828.74325</v>
      </c>
      <c r="E33" s="16">
        <f t="shared" si="10"/>
        <v>14182.712999999989</v>
      </c>
      <c r="F33" s="16">
        <f t="shared" si="10"/>
        <v>-11075.557</v>
      </c>
      <c r="G33" s="16">
        <f t="shared" si="10"/>
        <v>68589.00299999997</v>
      </c>
      <c r="H33" s="16">
        <f t="shared" si="10"/>
        <v>-14041.537000000028</v>
      </c>
      <c r="I33" s="16">
        <f t="shared" si="10"/>
        <v>-18927.397</v>
      </c>
      <c r="J33" s="16">
        <f t="shared" si="10"/>
        <v>-24295.12</v>
      </c>
      <c r="K33" s="16">
        <f t="shared" si="10"/>
        <v>79094.57999999999</v>
      </c>
      <c r="L33" s="16">
        <f t="shared" si="10"/>
        <v>64507.82000000005</v>
      </c>
      <c r="M33" s="16">
        <f t="shared" si="10"/>
        <v>46187.26999999994</v>
      </c>
      <c r="N33" s="16">
        <f>SUM(N21-N22+N29-N30+N31-N32)</f>
        <v>102044.80999999994</v>
      </c>
      <c r="O33" s="16">
        <f>SUM(O21-O22+O29-O30+O31-O32)</f>
        <v>46159.01999999998</v>
      </c>
      <c r="P33" s="16">
        <f>SUM(P21-P22+P29-P30+P31-P32)</f>
        <v>101650.22999999997</v>
      </c>
    </row>
    <row r="34" spans="1:16" ht="15.75">
      <c r="A34" s="8" t="s">
        <v>34</v>
      </c>
      <c r="B34" s="9" t="s">
        <v>35</v>
      </c>
      <c r="C34" s="16">
        <f aca="true" t="shared" si="11" ref="C34:H34">SUM(C35:C36)</f>
        <v>0</v>
      </c>
      <c r="D34" s="16">
        <f t="shared" si="11"/>
        <v>0</v>
      </c>
      <c r="E34" s="16">
        <f t="shared" si="11"/>
        <v>0</v>
      </c>
      <c r="F34" s="16">
        <f t="shared" si="11"/>
        <v>0</v>
      </c>
      <c r="G34" s="16">
        <f t="shared" si="11"/>
        <v>0</v>
      </c>
      <c r="H34" s="16">
        <f t="shared" si="11"/>
        <v>0</v>
      </c>
      <c r="I34" s="16">
        <f aca="true" t="shared" si="12" ref="I34:N34">SUM(I35:I36)</f>
        <v>0</v>
      </c>
      <c r="J34" s="16">
        <f t="shared" si="12"/>
        <v>0</v>
      </c>
      <c r="K34" s="16">
        <f t="shared" si="12"/>
        <v>0</v>
      </c>
      <c r="L34" s="16">
        <f t="shared" si="12"/>
        <v>0</v>
      </c>
      <c r="M34" s="16">
        <f t="shared" si="12"/>
        <v>0</v>
      </c>
      <c r="N34" s="16">
        <f t="shared" si="12"/>
        <v>0</v>
      </c>
      <c r="O34" s="16">
        <f>SUM(O35:O36)</f>
        <v>0</v>
      </c>
      <c r="P34" s="16">
        <f>SUM(P35:P36)</f>
        <v>0</v>
      </c>
    </row>
    <row r="35" spans="1:16" ht="15">
      <c r="A35" s="10" t="s">
        <v>8</v>
      </c>
      <c r="B35" s="11" t="s">
        <v>36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5">
      <c r="A36" s="10" t="s">
        <v>10</v>
      </c>
      <c r="B36" s="11" t="s">
        <v>37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8" ht="15.75">
      <c r="A37" s="8" t="s">
        <v>38</v>
      </c>
      <c r="B37" s="9" t="s">
        <v>39</v>
      </c>
      <c r="C37" s="16">
        <f aca="true" t="shared" si="13" ref="C37:H37">SUM(C33+C34)</f>
        <v>0</v>
      </c>
      <c r="D37" s="16">
        <f t="shared" si="13"/>
        <v>152828.74325</v>
      </c>
      <c r="E37" s="16">
        <f t="shared" si="13"/>
        <v>14182.712999999989</v>
      </c>
      <c r="F37" s="16">
        <f t="shared" si="13"/>
        <v>-11075.557</v>
      </c>
      <c r="G37" s="16">
        <f t="shared" si="13"/>
        <v>68589.00299999997</v>
      </c>
      <c r="H37" s="16">
        <f t="shared" si="13"/>
        <v>-14041.537000000028</v>
      </c>
      <c r="I37" s="16">
        <f aca="true" t="shared" si="14" ref="I37:N37">SUM(I33+I34)</f>
        <v>-18927.397</v>
      </c>
      <c r="J37" s="16">
        <f t="shared" si="14"/>
        <v>-24295.12</v>
      </c>
      <c r="K37" s="16">
        <f t="shared" si="14"/>
        <v>79094.57999999999</v>
      </c>
      <c r="L37" s="16">
        <f t="shared" si="14"/>
        <v>64507.82000000005</v>
      </c>
      <c r="M37" s="16">
        <f t="shared" si="14"/>
        <v>46187.26999999994</v>
      </c>
      <c r="N37" s="16">
        <f t="shared" si="14"/>
        <v>102044.80999999994</v>
      </c>
      <c r="O37" s="16">
        <f>SUM(O33+O34)</f>
        <v>46159.01999999998</v>
      </c>
      <c r="P37" s="16">
        <f>SUM(P33+P34)</f>
        <v>101650.22999999997</v>
      </c>
      <c r="R37" s="25"/>
    </row>
    <row r="38" spans="1:16" ht="30">
      <c r="A38" s="10" t="s">
        <v>8</v>
      </c>
      <c r="B38" s="11" t="s">
        <v>40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30">
      <c r="A39" s="10" t="s">
        <v>10</v>
      </c>
      <c r="B39" s="11" t="s">
        <v>41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4" ht="15">
      <c r="A40" s="21"/>
      <c r="B40" s="22"/>
      <c r="C40" s="23"/>
      <c r="D40" s="23"/>
    </row>
    <row r="41" spans="1:4" ht="15">
      <c r="A41" s="21"/>
      <c r="B41" s="22"/>
      <c r="C41" s="23"/>
      <c r="D41" s="23"/>
    </row>
    <row r="42" spans="1:5" ht="15">
      <c r="A42" s="1"/>
      <c r="B42" s="2"/>
      <c r="D42" s="1"/>
      <c r="E42" s="4"/>
    </row>
    <row r="43" spans="1:9" ht="15">
      <c r="A43" s="3" t="s">
        <v>64</v>
      </c>
      <c r="B43" s="13"/>
      <c r="D43" s="1"/>
      <c r="E43" s="14"/>
      <c r="I43" s="3" t="s">
        <v>53</v>
      </c>
    </row>
    <row r="44" spans="1:4" ht="15">
      <c r="A44" s="1"/>
      <c r="B44" s="2"/>
      <c r="C44" s="4"/>
      <c r="D44" s="1"/>
    </row>
  </sheetData>
  <sheetProtection/>
  <mergeCells count="5">
    <mergeCell ref="A8:A9"/>
    <mergeCell ref="B8:B9"/>
    <mergeCell ref="B3:K3"/>
    <mergeCell ref="B5:K5"/>
    <mergeCell ref="A6:K6"/>
  </mergeCells>
  <printOptions horizontalCentered="1" verticalCentered="1"/>
  <pageMargins left="0.7874015748031497" right="0.7874015748031497" top="0.76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Ksiegowa</cp:lastModifiedBy>
  <cp:lastPrinted>2018-03-19T13:09:47Z</cp:lastPrinted>
  <dcterms:created xsi:type="dcterms:W3CDTF">2005-02-07T23:19:41Z</dcterms:created>
  <dcterms:modified xsi:type="dcterms:W3CDTF">2018-03-19T13:29:35Z</dcterms:modified>
  <cp:category/>
  <cp:version/>
  <cp:contentType/>
  <cp:contentStatus/>
</cp:coreProperties>
</file>